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90" windowWidth="18195" windowHeight="954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Лист1!$A$1:$R$57</definedName>
  </definedNames>
  <calcPr calcId="144525"/>
</workbook>
</file>

<file path=xl/calcChain.xml><?xml version="1.0" encoding="utf-8"?>
<calcChain xmlns="http://schemas.openxmlformats.org/spreadsheetml/2006/main">
  <c r="R37" i="1" l="1"/>
  <c r="Q37" i="1"/>
  <c r="P37" i="1"/>
  <c r="O37" i="1"/>
  <c r="N37" i="1"/>
  <c r="M37" i="1"/>
  <c r="L37" i="1"/>
  <c r="K37" i="1"/>
  <c r="J37" i="1"/>
  <c r="I37" i="1"/>
  <c r="H37" i="1"/>
  <c r="G37" i="1"/>
  <c r="F37" i="1"/>
  <c r="E37" i="1"/>
  <c r="R35" i="1"/>
  <c r="Q35" i="1"/>
  <c r="P35" i="1"/>
  <c r="O35" i="1"/>
  <c r="N35" i="1"/>
  <c r="M35" i="1"/>
  <c r="L35" i="1"/>
  <c r="K35" i="1"/>
  <c r="J35" i="1"/>
  <c r="I35" i="1"/>
  <c r="H35" i="1"/>
  <c r="G35" i="1"/>
  <c r="F35" i="1"/>
  <c r="E35" i="1"/>
  <c r="Q18" i="1" l="1"/>
  <c r="O18" i="1"/>
  <c r="R21" i="1"/>
  <c r="P21" i="1"/>
  <c r="N21" i="1"/>
  <c r="L21" i="1"/>
  <c r="J21" i="1"/>
  <c r="H21" i="1"/>
  <c r="Q21" i="1"/>
  <c r="O21" i="1"/>
  <c r="M21" i="1"/>
  <c r="K21" i="1"/>
  <c r="I21" i="1"/>
  <c r="G21" i="1"/>
  <c r="F21" i="1"/>
  <c r="I18" i="1" l="1"/>
  <c r="E18" i="1"/>
  <c r="G17" i="1"/>
  <c r="H17" i="1"/>
  <c r="I17" i="1"/>
  <c r="J17" i="1"/>
  <c r="K17" i="1"/>
  <c r="L17" i="1"/>
  <c r="M17" i="1"/>
  <c r="N17" i="1"/>
  <c r="O17" i="1"/>
  <c r="P17" i="1"/>
  <c r="Q17" i="1"/>
  <c r="R17" i="1"/>
  <c r="F17" i="1"/>
  <c r="G18" i="1" s="1"/>
  <c r="R18" i="1" l="1"/>
  <c r="P18" i="1"/>
  <c r="N18" i="1"/>
  <c r="L18" i="1"/>
  <c r="J18" i="1"/>
  <c r="M18" i="1"/>
  <c r="K18" i="1"/>
  <c r="H18" i="1"/>
  <c r="F18" i="1"/>
</calcChain>
</file>

<file path=xl/sharedStrings.xml><?xml version="1.0" encoding="utf-8"?>
<sst xmlns="http://schemas.openxmlformats.org/spreadsheetml/2006/main" count="144" uniqueCount="95">
  <si>
    <t xml:space="preserve"> Ед. изм.  </t>
  </si>
  <si>
    <t>1 вариант (консервативный)</t>
  </si>
  <si>
    <t>2 вариант (базовый)</t>
  </si>
  <si>
    <t>Факт</t>
  </si>
  <si>
    <t>Оценка</t>
  </si>
  <si>
    <t>Прогноз</t>
  </si>
  <si>
    <t xml:space="preserve">Количество организаций      </t>
  </si>
  <si>
    <t>ед.</t>
  </si>
  <si>
    <t>Количество самозанятых граждан</t>
  </si>
  <si>
    <t>чел.</t>
  </si>
  <si>
    <t xml:space="preserve">Объем отгруженных товаров собственного производства, выполненных работ и услуг    </t>
  </si>
  <si>
    <t>тыс. руб.</t>
  </si>
  <si>
    <t>% к предыдущему году в сопоставимых ценах</t>
  </si>
  <si>
    <t xml:space="preserve"> Промышленность        </t>
  </si>
  <si>
    <t xml:space="preserve">Объем отгруженных товаров собственного производства, выполненных работ и услуг, по видам деятельности, относящимся к промышленному производству    </t>
  </si>
  <si>
    <t xml:space="preserve">Сельское хозяйство             </t>
  </si>
  <si>
    <t xml:space="preserve">Производство молока  </t>
  </si>
  <si>
    <t>т</t>
  </si>
  <si>
    <t xml:space="preserve">Производство мяса    </t>
  </si>
  <si>
    <t xml:space="preserve">Инвестиции </t>
  </si>
  <si>
    <t xml:space="preserve">Инвестиции в основной капитал за счет всех источников финансирования       </t>
  </si>
  <si>
    <t>7.1.1.</t>
  </si>
  <si>
    <t>Собственные средства</t>
  </si>
  <si>
    <t>7.1.2.</t>
  </si>
  <si>
    <t>Привлеченные средства</t>
  </si>
  <si>
    <t xml:space="preserve">Потребительский рынок           </t>
  </si>
  <si>
    <t>Оборот розничной торговли</t>
  </si>
  <si>
    <t>8.2.</t>
  </si>
  <si>
    <t xml:space="preserve">Оборот общественного питания        </t>
  </si>
  <si>
    <t xml:space="preserve">Денежные доходы и расходы населения           </t>
  </si>
  <si>
    <t>9.1.</t>
  </si>
  <si>
    <t>Фонд начисленной заработной платы всех работников (без субъектов малого предпринимательства и организаций с численностью до 15 человек)</t>
  </si>
  <si>
    <t>% к предыдущему году</t>
  </si>
  <si>
    <t>9.2.</t>
  </si>
  <si>
    <t xml:space="preserve">Среднемесячная заработная плата одного работника (без субъектов малого предпринимательства и организаций с численностью до 15 человек)                 </t>
  </si>
  <si>
    <t>руб.</t>
  </si>
  <si>
    <t xml:space="preserve">Труд и занятость              </t>
  </si>
  <si>
    <t xml:space="preserve">работников (без субъектов малого и среднего предпринимательства с численностью до 15 человек)               </t>
  </si>
  <si>
    <t>10.2.</t>
  </si>
  <si>
    <t>Численность безработных, зарегистрированных в органах государственной службы занятости</t>
  </si>
  <si>
    <t>10.3.</t>
  </si>
  <si>
    <t>Уровень зарегистрированной безработицы</t>
  </si>
  <si>
    <t>%</t>
  </si>
  <si>
    <t>Финансы</t>
  </si>
  <si>
    <t xml:space="preserve">Прибыль предприятий и организаций </t>
  </si>
  <si>
    <t>Сценарные условия экономического развития - региональная экономика*</t>
  </si>
  <si>
    <t>Инфляция в регионе (среднегодовой индекс потребительских цен)</t>
  </si>
  <si>
    <t>Прогноз - региональная экономика (региональные факторы)</t>
  </si>
  <si>
    <t>Среднегодовой индекс потребительских цен</t>
  </si>
  <si>
    <t>Основные показатели прогноза -   экономика округа</t>
  </si>
  <si>
    <t>Индекс-дефлятор цен на тепловую энергию</t>
  </si>
  <si>
    <t>Индекс-дефлятор цен на электрическую энергию</t>
  </si>
  <si>
    <t>2023 г.</t>
  </si>
  <si>
    <t>2024 г.</t>
  </si>
  <si>
    <t>2025 г.</t>
  </si>
  <si>
    <t>2026 г.</t>
  </si>
  <si>
    <t>Наименование показателя</t>
  </si>
  <si>
    <t>№ пп</t>
  </si>
  <si>
    <t>2027 г.</t>
  </si>
  <si>
    <t>2028 г.</t>
  </si>
  <si>
    <t>2029 г.</t>
  </si>
  <si>
    <t>2030 г.</t>
  </si>
  <si>
    <t>2031г.</t>
  </si>
  <si>
    <t xml:space="preserve">Количество  индивидуальных предпринимателей       </t>
  </si>
  <si>
    <t xml:space="preserve">Количество средних и малых промышленных предприятий     </t>
  </si>
  <si>
    <t>5.1.</t>
  </si>
  <si>
    <t>5.2.</t>
  </si>
  <si>
    <t xml:space="preserve">Количество сельскохозяйственных организаций          </t>
  </si>
  <si>
    <t>6.1.</t>
  </si>
  <si>
    <t xml:space="preserve">Объем производства товаров и услуг сельскохозяйственными организациями  </t>
  </si>
  <si>
    <t>6.2.</t>
  </si>
  <si>
    <t>6.3.</t>
  </si>
  <si>
    <t>6.4.</t>
  </si>
  <si>
    <t>7.1.</t>
  </si>
  <si>
    <t>инвестиции в жилищное строительство</t>
  </si>
  <si>
    <t xml:space="preserve">в том числе          </t>
  </si>
  <si>
    <t>7.2.</t>
  </si>
  <si>
    <t>8.1.</t>
  </si>
  <si>
    <t xml:space="preserve">Среднесписочная    численность  </t>
  </si>
  <si>
    <t>10.1.</t>
  </si>
  <si>
    <t>11.1.</t>
  </si>
  <si>
    <t>14.1.</t>
  </si>
  <si>
    <t>14.2.</t>
  </si>
  <si>
    <t>14.3.</t>
  </si>
  <si>
    <t>12.1.</t>
  </si>
  <si>
    <t>13.1.</t>
  </si>
  <si>
    <t>х</t>
  </si>
  <si>
    <t>СЦЕНАРНЫЕ УСЛОВИЯ И ПАРАМЕТРЫ ПРОГНОЗА</t>
  </si>
  <si>
    <t xml:space="preserve"> социально-экономического развития</t>
  </si>
  <si>
    <t xml:space="preserve">                                                                                                                                                                                                Приложение </t>
  </si>
  <si>
    <t xml:space="preserve">                                                                                                                                                        к прогнозу социально-экономического  </t>
  </si>
  <si>
    <t xml:space="preserve">                                                                                                                                                      развития Юсьвинского муниципального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</si>
  <si>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и на плановый период до 2031 года</t>
  </si>
  <si>
    <t xml:space="preserve">                                                                                                                                                               округа Пермского края на 2026 год</t>
  </si>
  <si>
    <t>Юсьвинского муниципального округа Пермского края на 2026 и на период до 2031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</si>
</sst>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" x14ac:knownFonts="1">
    <font>
      <sz val="11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DAEEF3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justify" vertical="center" wrapText="1"/>
    </xf>
    <xf numFmtId="0" fontId="1" fillId="0" borderId="1" xfId="0" applyFont="1" applyBorder="1" applyAlignment="1">
      <alignment vertical="center" wrapText="1"/>
    </xf>
    <xf numFmtId="0" fontId="1" fillId="0" borderId="4" xfId="0" applyFont="1" applyBorder="1" applyAlignment="1">
      <alignment horizontal="center" vertical="center" wrapText="1"/>
    </xf>
    <xf numFmtId="16" fontId="1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horizontal="justify" vertical="center" wrapText="1"/>
    </xf>
    <xf numFmtId="0" fontId="0" fillId="0" borderId="0" xfId="0" applyFont="1"/>
    <xf numFmtId="0" fontId="1" fillId="0" borderId="4" xfId="0" applyFont="1" applyBorder="1" applyAlignment="1">
      <alignment horizontal="justify" vertical="center" wrapText="1"/>
    </xf>
    <xf numFmtId="0" fontId="1" fillId="0" borderId="1" xfId="0" applyFont="1" applyBorder="1" applyAlignment="1">
      <alignment horizontal="justify" vertical="center" wrapText="1"/>
    </xf>
    <xf numFmtId="0" fontId="1" fillId="0" borderId="1" xfId="0" applyFont="1" applyBorder="1" applyAlignment="1">
      <alignment horizontal="justify" vertical="center" wrapText="1"/>
    </xf>
    <xf numFmtId="0" fontId="1" fillId="0" borderId="1" xfId="0" applyFont="1" applyBorder="1" applyAlignment="1">
      <alignment horizontal="justify" vertical="center" wrapText="1"/>
    </xf>
    <xf numFmtId="164" fontId="1" fillId="0" borderId="1" xfId="0" applyNumberFormat="1" applyFont="1" applyBorder="1" applyAlignment="1">
      <alignment horizontal="justify" vertical="center" wrapText="1"/>
    </xf>
    <xf numFmtId="164" fontId="1" fillId="0" borderId="1" xfId="0" applyNumberFormat="1" applyFont="1" applyBorder="1" applyAlignment="1">
      <alignment horizontal="left" vertic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justify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justify" vertical="center" wrapText="1"/>
    </xf>
    <xf numFmtId="0" fontId="1" fillId="2" borderId="5" xfId="0" applyFont="1" applyFill="1" applyBorder="1" applyAlignment="1">
      <alignment horizontal="left" vertical="center" wrapText="1"/>
    </xf>
    <xf numFmtId="0" fontId="1" fillId="2" borderId="6" xfId="0" applyFont="1" applyFill="1" applyBorder="1" applyAlignment="1">
      <alignment horizontal="left" vertical="center" wrapText="1"/>
    </xf>
    <xf numFmtId="0" fontId="1" fillId="2" borderId="7" xfId="0" applyFont="1" applyFill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justify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57"/>
  <sheetViews>
    <sheetView tabSelected="1" zoomScale="80" zoomScaleNormal="80" workbookViewId="0">
      <selection activeCell="F31" sqref="F31:F32"/>
    </sheetView>
  </sheetViews>
  <sheetFormatPr defaultRowHeight="15" x14ac:dyDescent="0.25"/>
  <cols>
    <col min="1" max="1" width="6.7109375" customWidth="1"/>
    <col min="2" max="2" width="27.28515625" customWidth="1"/>
    <col min="3" max="3" width="11.140625" customWidth="1"/>
    <col min="4" max="18" width="10.7109375" customWidth="1"/>
  </cols>
  <sheetData>
    <row r="1" spans="1:18" x14ac:dyDescent="0.25">
      <c r="I1" s="16" t="s">
        <v>89</v>
      </c>
      <c r="J1" s="16"/>
      <c r="K1" s="16"/>
      <c r="L1" s="16"/>
      <c r="M1" s="16"/>
      <c r="N1" s="16"/>
      <c r="O1" s="16"/>
      <c r="P1" s="16"/>
      <c r="Q1" s="16"/>
      <c r="R1" s="16"/>
    </row>
    <row r="2" spans="1:18" x14ac:dyDescent="0.25">
      <c r="I2" s="16" t="s">
        <v>90</v>
      </c>
      <c r="J2" s="16"/>
      <c r="K2" s="16"/>
      <c r="L2" s="16"/>
      <c r="M2" s="16"/>
      <c r="N2" s="16"/>
      <c r="O2" s="16"/>
      <c r="P2" s="16"/>
      <c r="Q2" s="16"/>
      <c r="R2" s="16"/>
    </row>
    <row r="3" spans="1:18" x14ac:dyDescent="0.25">
      <c r="I3" s="16" t="s">
        <v>91</v>
      </c>
      <c r="J3" s="16"/>
      <c r="K3" s="16"/>
      <c r="L3" s="16"/>
      <c r="M3" s="16"/>
      <c r="N3" s="16"/>
      <c r="O3" s="16"/>
      <c r="P3" s="16"/>
      <c r="Q3" s="16"/>
      <c r="R3" s="16"/>
    </row>
    <row r="4" spans="1:18" x14ac:dyDescent="0.25">
      <c r="I4" s="16" t="s">
        <v>93</v>
      </c>
      <c r="J4" s="16"/>
      <c r="K4" s="16"/>
      <c r="L4" s="16"/>
      <c r="M4" s="16"/>
      <c r="N4" s="16"/>
      <c r="O4" s="16"/>
      <c r="P4" s="16"/>
      <c r="Q4" s="16"/>
      <c r="R4" s="16"/>
    </row>
    <row r="5" spans="1:18" x14ac:dyDescent="0.25">
      <c r="I5" s="16" t="s">
        <v>92</v>
      </c>
      <c r="J5" s="16"/>
      <c r="K5" s="16"/>
      <c r="L5" s="16"/>
      <c r="M5" s="16"/>
      <c r="N5" s="16"/>
      <c r="O5" s="16"/>
      <c r="P5" s="16"/>
      <c r="Q5" s="16"/>
      <c r="R5" s="16"/>
    </row>
    <row r="7" spans="1:18" x14ac:dyDescent="0.25">
      <c r="B7" s="16"/>
      <c r="C7" s="16"/>
      <c r="D7" s="16"/>
      <c r="E7" s="17" t="s">
        <v>87</v>
      </c>
      <c r="F7" s="17"/>
      <c r="G7" s="17"/>
      <c r="H7" s="17"/>
      <c r="I7" s="17"/>
      <c r="J7" s="17"/>
      <c r="K7" s="17"/>
      <c r="L7" s="17"/>
    </row>
    <row r="8" spans="1:18" x14ac:dyDescent="0.25">
      <c r="B8" s="16"/>
      <c r="C8" s="16"/>
      <c r="D8" s="16"/>
      <c r="E8" s="17" t="s">
        <v>88</v>
      </c>
      <c r="F8" s="17"/>
      <c r="G8" s="17"/>
      <c r="H8" s="17"/>
      <c r="I8" s="17"/>
      <c r="J8" s="17"/>
      <c r="K8" s="17"/>
      <c r="L8" s="17"/>
    </row>
    <row r="9" spans="1:18" x14ac:dyDescent="0.25">
      <c r="B9" s="16"/>
      <c r="C9" s="16"/>
      <c r="D9" s="16"/>
      <c r="E9" s="17" t="s">
        <v>94</v>
      </c>
      <c r="F9" s="17"/>
      <c r="G9" s="17"/>
      <c r="H9" s="17"/>
      <c r="I9" s="17"/>
      <c r="J9" s="17"/>
      <c r="K9" s="17"/>
      <c r="L9" s="17"/>
    </row>
    <row r="10" spans="1:18" x14ac:dyDescent="0.25">
      <c r="B10" s="16"/>
      <c r="C10" s="16"/>
      <c r="D10" s="16"/>
      <c r="E10" s="17"/>
      <c r="F10" s="17"/>
      <c r="G10" s="17"/>
      <c r="H10" s="17"/>
      <c r="I10" s="17"/>
      <c r="J10" s="17"/>
      <c r="K10" s="17"/>
      <c r="L10" s="17"/>
    </row>
    <row r="11" spans="1:18" ht="24" customHeight="1" x14ac:dyDescent="0.25">
      <c r="A11" s="28" t="s">
        <v>57</v>
      </c>
      <c r="B11" s="28" t="s">
        <v>56</v>
      </c>
      <c r="C11" s="21" t="s">
        <v>0</v>
      </c>
      <c r="D11" s="20" t="s">
        <v>52</v>
      </c>
      <c r="E11" s="20" t="s">
        <v>53</v>
      </c>
      <c r="F11" s="20" t="s">
        <v>54</v>
      </c>
      <c r="G11" s="20" t="s">
        <v>55</v>
      </c>
      <c r="H11" s="20"/>
      <c r="I11" s="20" t="s">
        <v>58</v>
      </c>
      <c r="J11" s="20"/>
      <c r="K11" s="20" t="s">
        <v>59</v>
      </c>
      <c r="L11" s="20"/>
      <c r="M11" s="20" t="s">
        <v>60</v>
      </c>
      <c r="N11" s="20"/>
      <c r="O11" s="20" t="s">
        <v>61</v>
      </c>
      <c r="P11" s="20"/>
      <c r="Q11" s="20" t="s">
        <v>62</v>
      </c>
      <c r="R11" s="20"/>
    </row>
    <row r="12" spans="1:18" ht="36" x14ac:dyDescent="0.25">
      <c r="A12" s="29"/>
      <c r="B12" s="29"/>
      <c r="C12" s="21"/>
      <c r="D12" s="20"/>
      <c r="E12" s="20"/>
      <c r="F12" s="20"/>
      <c r="G12" s="1" t="s">
        <v>1</v>
      </c>
      <c r="H12" s="1" t="s">
        <v>2</v>
      </c>
      <c r="I12" s="1" t="s">
        <v>1</v>
      </c>
      <c r="J12" s="1" t="s">
        <v>2</v>
      </c>
      <c r="K12" s="1" t="s">
        <v>1</v>
      </c>
      <c r="L12" s="1" t="s">
        <v>2</v>
      </c>
      <c r="M12" s="1" t="s">
        <v>1</v>
      </c>
      <c r="N12" s="1" t="s">
        <v>2</v>
      </c>
      <c r="O12" s="1" t="s">
        <v>1</v>
      </c>
      <c r="P12" s="1" t="s">
        <v>2</v>
      </c>
      <c r="Q12" s="1" t="s">
        <v>1</v>
      </c>
      <c r="R12" s="1" t="s">
        <v>2</v>
      </c>
    </row>
    <row r="13" spans="1:18" x14ac:dyDescent="0.25">
      <c r="A13" s="30"/>
      <c r="B13" s="30"/>
      <c r="C13" s="21"/>
      <c r="D13" s="20" t="s">
        <v>3</v>
      </c>
      <c r="E13" s="20"/>
      <c r="F13" s="1" t="s">
        <v>4</v>
      </c>
      <c r="G13" s="20" t="s">
        <v>5</v>
      </c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</row>
    <row r="14" spans="1:18" ht="18.75" customHeight="1" x14ac:dyDescent="0.25">
      <c r="A14" s="2">
        <v>1</v>
      </c>
      <c r="B14" s="3" t="s">
        <v>6</v>
      </c>
      <c r="C14" s="2" t="s">
        <v>7</v>
      </c>
      <c r="D14" s="3">
        <v>104</v>
      </c>
      <c r="E14" s="3">
        <v>102</v>
      </c>
      <c r="F14" s="3">
        <v>101</v>
      </c>
      <c r="G14" s="3">
        <v>101</v>
      </c>
      <c r="H14" s="3">
        <v>102</v>
      </c>
      <c r="I14" s="3">
        <v>101</v>
      </c>
      <c r="J14" s="3">
        <v>102</v>
      </c>
      <c r="K14" s="3">
        <v>101</v>
      </c>
      <c r="L14" s="3">
        <v>102</v>
      </c>
      <c r="M14" s="3">
        <v>101</v>
      </c>
      <c r="N14" s="3">
        <v>102</v>
      </c>
      <c r="O14" s="3">
        <v>101</v>
      </c>
      <c r="P14" s="3">
        <v>102</v>
      </c>
      <c r="Q14" s="3">
        <v>101</v>
      </c>
      <c r="R14" s="3">
        <v>102</v>
      </c>
    </row>
    <row r="15" spans="1:18" ht="26.25" customHeight="1" x14ac:dyDescent="0.25">
      <c r="A15" s="2">
        <v>2</v>
      </c>
      <c r="B15" s="3" t="s">
        <v>63</v>
      </c>
      <c r="C15" s="2" t="s">
        <v>7</v>
      </c>
      <c r="D15" s="3">
        <v>225</v>
      </c>
      <c r="E15" s="3">
        <v>231</v>
      </c>
      <c r="F15" s="3">
        <v>248</v>
      </c>
      <c r="G15" s="3">
        <v>231</v>
      </c>
      <c r="H15" s="3">
        <v>248</v>
      </c>
      <c r="I15" s="3">
        <v>231</v>
      </c>
      <c r="J15" s="3">
        <v>248</v>
      </c>
      <c r="K15" s="3">
        <v>231</v>
      </c>
      <c r="L15" s="3">
        <v>248</v>
      </c>
      <c r="M15" s="3">
        <v>231</v>
      </c>
      <c r="N15" s="3">
        <v>248</v>
      </c>
      <c r="O15" s="3">
        <v>231</v>
      </c>
      <c r="P15" s="3">
        <v>248</v>
      </c>
      <c r="Q15" s="3">
        <v>231</v>
      </c>
      <c r="R15" s="3">
        <v>248</v>
      </c>
    </row>
    <row r="16" spans="1:18" ht="18.75" customHeight="1" x14ac:dyDescent="0.25">
      <c r="A16" s="2">
        <v>3</v>
      </c>
      <c r="B16" s="3" t="s">
        <v>8</v>
      </c>
      <c r="C16" s="2" t="s">
        <v>9</v>
      </c>
      <c r="D16" s="3">
        <v>601</v>
      </c>
      <c r="E16" s="3">
        <v>1009</v>
      </c>
      <c r="F16" s="3">
        <v>1140</v>
      </c>
      <c r="G16" s="3">
        <v>1140</v>
      </c>
      <c r="H16" s="3">
        <v>1288</v>
      </c>
      <c r="I16" s="3">
        <v>1140</v>
      </c>
      <c r="J16" s="3">
        <v>1288</v>
      </c>
      <c r="K16" s="3">
        <v>1140</v>
      </c>
      <c r="L16" s="3">
        <v>1288</v>
      </c>
      <c r="M16" s="3">
        <v>1140</v>
      </c>
      <c r="N16" s="3">
        <v>1290</v>
      </c>
      <c r="O16" s="3">
        <v>1146</v>
      </c>
      <c r="P16" s="3">
        <v>1292</v>
      </c>
      <c r="Q16" s="3">
        <v>1148</v>
      </c>
      <c r="R16" s="3">
        <v>1296</v>
      </c>
    </row>
    <row r="17" spans="1:18" ht="26.25" customHeight="1" x14ac:dyDescent="0.25">
      <c r="A17" s="18">
        <v>4</v>
      </c>
      <c r="B17" s="19" t="s">
        <v>10</v>
      </c>
      <c r="C17" s="2" t="s">
        <v>11</v>
      </c>
      <c r="D17" s="3">
        <v>8172600</v>
      </c>
      <c r="E17" s="3">
        <v>10143200</v>
      </c>
      <c r="F17" s="3">
        <f>F21+F24</f>
        <v>10498242.799999999</v>
      </c>
      <c r="G17" s="12">
        <f t="shared" ref="G17:R17" si="0">G21+G24</f>
        <v>9320453.8967999984</v>
      </c>
      <c r="H17" s="12">
        <f t="shared" si="0"/>
        <v>10800294.804</v>
      </c>
      <c r="I17" s="12">
        <f t="shared" si="0"/>
        <v>8355455.0411711987</v>
      </c>
      <c r="J17" s="12">
        <f t="shared" si="0"/>
        <v>11220200.83216</v>
      </c>
      <c r="K17" s="12">
        <f t="shared" si="0"/>
        <v>7370004.7062542578</v>
      </c>
      <c r="L17" s="12">
        <f t="shared" si="0"/>
        <v>11437532.889671043</v>
      </c>
      <c r="M17" s="12">
        <f t="shared" si="0"/>
        <v>6580489.6978787296</v>
      </c>
      <c r="N17" s="12">
        <f t="shared" si="0"/>
        <v>11659089.662574794</v>
      </c>
      <c r="O17" s="12">
        <f t="shared" si="0"/>
        <v>5888999.0181417661</v>
      </c>
      <c r="P17" s="12">
        <f t="shared" si="0"/>
        <v>11884953.597063717</v>
      </c>
      <c r="Q17" s="12">
        <f t="shared" si="0"/>
        <v>5283377.5866921861</v>
      </c>
      <c r="R17" s="12">
        <f t="shared" si="0"/>
        <v>12115208.766407927</v>
      </c>
    </row>
    <row r="18" spans="1:18" ht="60" x14ac:dyDescent="0.25">
      <c r="A18" s="18"/>
      <c r="B18" s="19"/>
      <c r="C18" s="2" t="s">
        <v>12</v>
      </c>
      <c r="D18" s="3">
        <v>106.5</v>
      </c>
      <c r="E18" s="14">
        <f>E17/102%/D17*100</f>
        <v>121.67870353975718</v>
      </c>
      <c r="F18" s="14">
        <f>F17/102.3%/E17*100</f>
        <v>101.17331735259781</v>
      </c>
      <c r="G18" s="14">
        <f>G17/101.2%/F17*100</f>
        <v>87.728345172512206</v>
      </c>
      <c r="H18" s="14">
        <f>H17/102.6%/F17*100</f>
        <v>100.27014352160933</v>
      </c>
      <c r="I18" s="14">
        <f>I17/101.5%/G17*100</f>
        <v>88.321615032580965</v>
      </c>
      <c r="J18" s="14">
        <f>J17/102.1%/H17*100</f>
        <v>101.75113873869105</v>
      </c>
      <c r="K18" s="14">
        <f>K17/101.5%/I17*100</f>
        <v>86.902369108173289</v>
      </c>
      <c r="L18" s="14">
        <f>L17/102.1%/J17*100</f>
        <v>99.840324377466843</v>
      </c>
      <c r="M18" s="14">
        <f>M17/101.5%/K17*100</f>
        <v>87.967936793204203</v>
      </c>
      <c r="N18" s="14">
        <f>N17/102.1%/L17*100</f>
        <v>99.840453307189506</v>
      </c>
      <c r="O18" s="14">
        <f>O17/101.5%/M17*100</f>
        <v>88.16926615464574</v>
      </c>
      <c r="P18" s="14">
        <f>P17/102.1%/N17*100</f>
        <v>99.840582500438586</v>
      </c>
      <c r="Q18" s="14">
        <f>Q17/101.5%/O17*100</f>
        <v>88.39020178016888</v>
      </c>
      <c r="R18" s="14">
        <f>R17/102.1%/P17*100</f>
        <v>99.840712050221654</v>
      </c>
    </row>
    <row r="19" spans="1:18" ht="18.75" customHeight="1" x14ac:dyDescent="0.25">
      <c r="A19" s="1">
        <v>5</v>
      </c>
      <c r="B19" s="22" t="s">
        <v>13</v>
      </c>
      <c r="C19" s="23"/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4"/>
    </row>
    <row r="20" spans="1:18" ht="26.25" customHeight="1" x14ac:dyDescent="0.25">
      <c r="A20" s="7" t="s">
        <v>65</v>
      </c>
      <c r="B20" s="3" t="s">
        <v>64</v>
      </c>
      <c r="C20" s="2" t="s">
        <v>7</v>
      </c>
      <c r="D20" s="3">
        <v>16</v>
      </c>
      <c r="E20" s="3">
        <v>16</v>
      </c>
      <c r="F20" s="3">
        <v>16</v>
      </c>
      <c r="G20" s="3">
        <v>14</v>
      </c>
      <c r="H20" s="3">
        <v>16</v>
      </c>
      <c r="I20" s="3">
        <v>14</v>
      </c>
      <c r="J20" s="3">
        <v>16</v>
      </c>
      <c r="K20" s="3">
        <v>14</v>
      </c>
      <c r="L20" s="3">
        <v>16</v>
      </c>
      <c r="M20" s="3">
        <v>14</v>
      </c>
      <c r="N20" s="3">
        <v>16</v>
      </c>
      <c r="O20" s="3">
        <v>14</v>
      </c>
      <c r="P20" s="3">
        <v>16</v>
      </c>
      <c r="Q20" s="3">
        <v>14</v>
      </c>
      <c r="R20" s="3">
        <v>16</v>
      </c>
    </row>
    <row r="21" spans="1:18" ht="60" x14ac:dyDescent="0.25">
      <c r="A21" s="2" t="s">
        <v>66</v>
      </c>
      <c r="B21" s="3" t="s">
        <v>14</v>
      </c>
      <c r="C21" s="2" t="s">
        <v>11</v>
      </c>
      <c r="D21" s="3">
        <v>7656200</v>
      </c>
      <c r="E21" s="3">
        <v>9496800</v>
      </c>
      <c r="F21" s="3">
        <f>E21*100.1%</f>
        <v>9506296.7999999989</v>
      </c>
      <c r="G21" s="3">
        <f>F21*87.6%</f>
        <v>8327515.996799998</v>
      </c>
      <c r="H21" s="3">
        <f>F21*103%</f>
        <v>9791485.7039999999</v>
      </c>
      <c r="I21" s="3">
        <f>G21*88.4%</f>
        <v>7361524.1411711983</v>
      </c>
      <c r="J21" s="3">
        <f>H21*104%</f>
        <v>10183145.132160001</v>
      </c>
      <c r="K21" s="3">
        <f>I21*86.6%</f>
        <v>6375079.906254258</v>
      </c>
      <c r="L21" s="3">
        <f>J21*101.9%</f>
        <v>10376624.889671043</v>
      </c>
      <c r="M21" s="3">
        <f>K21*87.6%</f>
        <v>5584569.9978787294</v>
      </c>
      <c r="N21" s="3">
        <f>L21*101.9%</f>
        <v>10573780.762574794</v>
      </c>
      <c r="O21" s="3">
        <f>M21*87.6%</f>
        <v>4892083.3181417659</v>
      </c>
      <c r="P21" s="3">
        <f>N21*101.9%</f>
        <v>10774682.597063717</v>
      </c>
      <c r="Q21" s="3">
        <f>O21*87.6%</f>
        <v>4285464.9866921864</v>
      </c>
      <c r="R21" s="3">
        <f>P21*101.9%</f>
        <v>10979401.566407928</v>
      </c>
    </row>
    <row r="22" spans="1:18" ht="18.75" customHeight="1" x14ac:dyDescent="0.25">
      <c r="A22" s="1">
        <v>6</v>
      </c>
      <c r="B22" s="22" t="s">
        <v>15</v>
      </c>
      <c r="C22" s="23"/>
      <c r="D22" s="23"/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4"/>
    </row>
    <row r="23" spans="1:18" ht="26.25" customHeight="1" x14ac:dyDescent="0.25">
      <c r="A23" s="2" t="s">
        <v>68</v>
      </c>
      <c r="B23" s="3" t="s">
        <v>67</v>
      </c>
      <c r="C23" s="2" t="s">
        <v>7</v>
      </c>
      <c r="D23" s="3">
        <v>9</v>
      </c>
      <c r="E23" s="3">
        <v>7</v>
      </c>
      <c r="F23" s="3">
        <v>7</v>
      </c>
      <c r="G23" s="3">
        <v>7</v>
      </c>
      <c r="H23" s="3">
        <v>7</v>
      </c>
      <c r="I23" s="3">
        <v>7</v>
      </c>
      <c r="J23" s="3">
        <v>7</v>
      </c>
      <c r="K23" s="3">
        <v>7</v>
      </c>
      <c r="L23" s="3">
        <v>7</v>
      </c>
      <c r="M23" s="3">
        <v>7</v>
      </c>
      <c r="N23" s="3">
        <v>7</v>
      </c>
      <c r="O23" s="3">
        <v>7</v>
      </c>
      <c r="P23" s="3">
        <v>7</v>
      </c>
      <c r="Q23" s="3">
        <v>7</v>
      </c>
      <c r="R23" s="3">
        <v>7</v>
      </c>
    </row>
    <row r="24" spans="1:18" ht="36" x14ac:dyDescent="0.25">
      <c r="A24" s="2" t="s">
        <v>70</v>
      </c>
      <c r="B24" s="3" t="s">
        <v>69</v>
      </c>
      <c r="C24" s="2" t="s">
        <v>11</v>
      </c>
      <c r="D24" s="3">
        <v>684274.2</v>
      </c>
      <c r="E24" s="3">
        <v>810770</v>
      </c>
      <c r="F24" s="3">
        <v>991946</v>
      </c>
      <c r="G24" s="3">
        <v>992937.9</v>
      </c>
      <c r="H24" s="3">
        <v>1008809.1</v>
      </c>
      <c r="I24" s="3">
        <v>993930.9</v>
      </c>
      <c r="J24" s="3">
        <v>1037055.7</v>
      </c>
      <c r="K24" s="3">
        <v>994924.8</v>
      </c>
      <c r="L24" s="3">
        <v>1060908</v>
      </c>
      <c r="M24" s="3">
        <v>995919.7</v>
      </c>
      <c r="N24" s="3">
        <v>1085308.8999999999</v>
      </c>
      <c r="O24" s="3">
        <v>996915.7</v>
      </c>
      <c r="P24" s="3">
        <v>1110271</v>
      </c>
      <c r="Q24" s="3">
        <v>997912.6</v>
      </c>
      <c r="R24" s="3">
        <v>1135807.2</v>
      </c>
    </row>
    <row r="25" spans="1:18" ht="18.75" customHeight="1" x14ac:dyDescent="0.25">
      <c r="A25" s="2" t="s">
        <v>71</v>
      </c>
      <c r="B25" s="3" t="s">
        <v>16</v>
      </c>
      <c r="C25" s="2" t="s">
        <v>17</v>
      </c>
      <c r="D25" s="3">
        <v>21793</v>
      </c>
      <c r="E25" s="3">
        <v>23581</v>
      </c>
      <c r="F25" s="3">
        <v>23736</v>
      </c>
      <c r="G25" s="3">
        <v>24000</v>
      </c>
      <c r="H25" s="3">
        <v>24500</v>
      </c>
      <c r="I25" s="3">
        <v>24200</v>
      </c>
      <c r="J25" s="3">
        <v>24700</v>
      </c>
      <c r="K25" s="3">
        <v>24600</v>
      </c>
      <c r="L25" s="3">
        <v>25000</v>
      </c>
      <c r="M25" s="3">
        <v>24900</v>
      </c>
      <c r="N25" s="3">
        <v>25300</v>
      </c>
      <c r="O25" s="3">
        <v>25100</v>
      </c>
      <c r="P25" s="3">
        <v>25500</v>
      </c>
      <c r="Q25" s="3">
        <v>25400</v>
      </c>
      <c r="R25" s="3">
        <v>26000</v>
      </c>
    </row>
    <row r="26" spans="1:18" ht="18.75" customHeight="1" x14ac:dyDescent="0.25">
      <c r="A26" s="2" t="s">
        <v>72</v>
      </c>
      <c r="B26" s="3" t="s">
        <v>18</v>
      </c>
      <c r="C26" s="2" t="s">
        <v>17</v>
      </c>
      <c r="D26" s="3">
        <v>633.1</v>
      </c>
      <c r="E26" s="3">
        <v>636.9</v>
      </c>
      <c r="F26" s="3">
        <v>650</v>
      </c>
      <c r="G26" s="3">
        <v>600</v>
      </c>
      <c r="H26" s="3">
        <v>660</v>
      </c>
      <c r="I26" s="3">
        <v>610</v>
      </c>
      <c r="J26" s="3">
        <v>670</v>
      </c>
      <c r="K26" s="3">
        <v>620</v>
      </c>
      <c r="L26" s="3">
        <v>680</v>
      </c>
      <c r="M26" s="3">
        <v>640</v>
      </c>
      <c r="N26" s="3">
        <v>700</v>
      </c>
      <c r="O26" s="3">
        <v>660</v>
      </c>
      <c r="P26" s="3">
        <v>710</v>
      </c>
      <c r="Q26" s="3">
        <v>680</v>
      </c>
      <c r="R26" s="3">
        <v>730</v>
      </c>
    </row>
    <row r="27" spans="1:18" ht="18.75" customHeight="1" x14ac:dyDescent="0.25">
      <c r="A27" s="1">
        <v>7</v>
      </c>
      <c r="B27" s="22" t="s">
        <v>19</v>
      </c>
      <c r="C27" s="23"/>
      <c r="D27" s="23"/>
      <c r="E27" s="23"/>
      <c r="F27" s="23"/>
      <c r="G27" s="23"/>
      <c r="H27" s="23"/>
      <c r="I27" s="23"/>
      <c r="J27" s="23"/>
      <c r="K27" s="23"/>
      <c r="L27" s="23"/>
      <c r="M27" s="23"/>
      <c r="N27" s="23"/>
      <c r="O27" s="23"/>
      <c r="P27" s="23"/>
      <c r="Q27" s="23"/>
      <c r="R27" s="24"/>
    </row>
    <row r="28" spans="1:18" ht="36" x14ac:dyDescent="0.25">
      <c r="A28" s="2" t="s">
        <v>73</v>
      </c>
      <c r="B28" s="3" t="s">
        <v>20</v>
      </c>
      <c r="C28" s="2" t="s">
        <v>11</v>
      </c>
      <c r="D28" s="3">
        <v>512133</v>
      </c>
      <c r="E28" s="3">
        <v>964375</v>
      </c>
      <c r="F28" s="3">
        <v>987520</v>
      </c>
      <c r="G28" s="3">
        <v>903580.8</v>
      </c>
      <c r="H28" s="3">
        <v>1019120.6</v>
      </c>
      <c r="I28" s="3">
        <v>918038.1</v>
      </c>
      <c r="J28" s="3">
        <v>1040522.2</v>
      </c>
      <c r="K28" s="3">
        <v>931808.7</v>
      </c>
      <c r="L28" s="3">
        <v>1063413.7</v>
      </c>
      <c r="M28" s="3">
        <v>945785.8</v>
      </c>
      <c r="N28" s="3">
        <v>1086808.8</v>
      </c>
      <c r="O28" s="3">
        <v>959972.6</v>
      </c>
      <c r="P28" s="3">
        <v>1110718.6000000001</v>
      </c>
      <c r="Q28" s="3">
        <v>974372.2</v>
      </c>
      <c r="R28" s="3">
        <v>1135154.3999999999</v>
      </c>
    </row>
    <row r="29" spans="1:18" ht="18.75" customHeight="1" x14ac:dyDescent="0.25">
      <c r="A29" s="2" t="s">
        <v>21</v>
      </c>
      <c r="B29" s="3" t="s">
        <v>22</v>
      </c>
      <c r="C29" s="2" t="s">
        <v>11</v>
      </c>
      <c r="D29" s="3">
        <v>194070</v>
      </c>
      <c r="E29" s="3">
        <v>725016</v>
      </c>
      <c r="F29" s="3">
        <v>525820</v>
      </c>
      <c r="G29" s="3">
        <v>481125.3</v>
      </c>
      <c r="H29" s="3">
        <v>542646.19999999995</v>
      </c>
      <c r="I29" s="3">
        <v>682528.6</v>
      </c>
      <c r="J29" s="3">
        <v>780391.6</v>
      </c>
      <c r="K29" s="3">
        <v>698856.5</v>
      </c>
      <c r="L29" s="3">
        <v>797560.2</v>
      </c>
      <c r="M29" s="3">
        <v>709339.4</v>
      </c>
      <c r="N29" s="3">
        <v>815106.6</v>
      </c>
      <c r="O29" s="3">
        <v>719979.4</v>
      </c>
      <c r="P29" s="3">
        <v>833038</v>
      </c>
      <c r="Q29" s="3">
        <v>730779.2</v>
      </c>
      <c r="R29" s="3">
        <v>851365.8</v>
      </c>
    </row>
    <row r="30" spans="1:18" ht="18" customHeight="1" x14ac:dyDescent="0.25">
      <c r="A30" s="2" t="s">
        <v>23</v>
      </c>
      <c r="B30" s="3" t="s">
        <v>24</v>
      </c>
      <c r="C30" s="2" t="s">
        <v>11</v>
      </c>
      <c r="D30" s="3">
        <v>318063</v>
      </c>
      <c r="E30" s="3">
        <v>239359</v>
      </c>
      <c r="F30" s="3">
        <v>461700</v>
      </c>
      <c r="G30" s="3">
        <v>422455.5</v>
      </c>
      <c r="H30" s="3">
        <v>476474.4</v>
      </c>
      <c r="I30" s="3">
        <v>229509.5</v>
      </c>
      <c r="J30" s="3">
        <v>260130.6</v>
      </c>
      <c r="K30" s="3">
        <v>232952.2</v>
      </c>
      <c r="L30" s="3">
        <v>265853.5</v>
      </c>
      <c r="M30" s="3">
        <v>236446.1</v>
      </c>
      <c r="N30" s="3">
        <v>271702.2</v>
      </c>
      <c r="O30" s="3">
        <v>239993.2</v>
      </c>
      <c r="P30" s="3">
        <v>277680.59999999998</v>
      </c>
      <c r="Q30" s="3">
        <v>243593</v>
      </c>
      <c r="R30" s="3">
        <v>283788.59999999998</v>
      </c>
    </row>
    <row r="31" spans="1:18" ht="12.75" customHeight="1" x14ac:dyDescent="0.25">
      <c r="A31" s="18" t="s">
        <v>76</v>
      </c>
      <c r="B31" s="8" t="s">
        <v>75</v>
      </c>
      <c r="C31" s="18" t="s">
        <v>11</v>
      </c>
      <c r="D31" s="19">
        <v>6365.7</v>
      </c>
      <c r="E31" s="19">
        <v>2849.2</v>
      </c>
      <c r="F31" s="19">
        <v>4643.2</v>
      </c>
      <c r="G31" s="19">
        <v>3800</v>
      </c>
      <c r="H31" s="19">
        <v>4791.8</v>
      </c>
      <c r="I31" s="19">
        <v>3860.8</v>
      </c>
      <c r="J31" s="19">
        <v>4892.3999999999996</v>
      </c>
      <c r="K31" s="19">
        <v>3918.7</v>
      </c>
      <c r="L31" s="19">
        <v>5000</v>
      </c>
      <c r="M31" s="19">
        <v>3977.5</v>
      </c>
      <c r="N31" s="19">
        <v>5110</v>
      </c>
      <c r="O31" s="19">
        <v>4037.2</v>
      </c>
      <c r="P31" s="19">
        <v>5222.5</v>
      </c>
      <c r="Q31" s="19">
        <v>4097.7</v>
      </c>
      <c r="R31" s="19">
        <v>5337.4</v>
      </c>
    </row>
    <row r="32" spans="1:18" ht="23.25" customHeight="1" x14ac:dyDescent="0.25">
      <c r="A32" s="18"/>
      <c r="B32" s="8" t="s">
        <v>74</v>
      </c>
      <c r="C32" s="25"/>
      <c r="D32" s="26"/>
      <c r="E32" s="26"/>
      <c r="F32" s="19"/>
      <c r="G32" s="19"/>
      <c r="H32" s="19"/>
      <c r="I32" s="19"/>
      <c r="J32" s="19"/>
      <c r="K32" s="19"/>
      <c r="L32" s="19"/>
      <c r="M32" s="19"/>
      <c r="N32" s="19"/>
      <c r="O32" s="19"/>
      <c r="P32" s="19"/>
      <c r="Q32" s="19"/>
      <c r="R32" s="19"/>
    </row>
    <row r="33" spans="1:18" ht="18.75" customHeight="1" x14ac:dyDescent="0.25">
      <c r="A33" s="1">
        <v>8</v>
      </c>
      <c r="B33" s="22" t="s">
        <v>25</v>
      </c>
      <c r="C33" s="23"/>
      <c r="D33" s="23"/>
      <c r="E33" s="23"/>
      <c r="F33" s="23"/>
      <c r="G33" s="23"/>
      <c r="H33" s="23"/>
      <c r="I33" s="23"/>
      <c r="J33" s="23"/>
      <c r="K33" s="23"/>
      <c r="L33" s="23"/>
      <c r="M33" s="23"/>
      <c r="N33" s="23"/>
      <c r="O33" s="23"/>
      <c r="P33" s="23"/>
      <c r="Q33" s="23"/>
      <c r="R33" s="24"/>
    </row>
    <row r="34" spans="1:18" ht="18.75" customHeight="1" x14ac:dyDescent="0.25">
      <c r="A34" s="18" t="s">
        <v>77</v>
      </c>
      <c r="B34" s="19" t="s">
        <v>26</v>
      </c>
      <c r="C34" s="2" t="s">
        <v>11</v>
      </c>
      <c r="D34" s="3">
        <v>580400</v>
      </c>
      <c r="E34" s="3">
        <v>613349</v>
      </c>
      <c r="F34" s="3">
        <v>810783</v>
      </c>
      <c r="G34" s="3">
        <v>848079</v>
      </c>
      <c r="H34" s="3">
        <v>851322</v>
      </c>
      <c r="I34" s="3">
        <v>887091</v>
      </c>
      <c r="J34" s="3">
        <v>893888.3</v>
      </c>
      <c r="K34" s="3">
        <v>927897</v>
      </c>
      <c r="L34" s="3">
        <v>938582.7</v>
      </c>
      <c r="M34" s="3">
        <v>970580</v>
      </c>
      <c r="N34" s="3">
        <v>985511.8</v>
      </c>
      <c r="O34" s="3">
        <v>1015226.7</v>
      </c>
      <c r="P34" s="3">
        <v>1034787.4</v>
      </c>
      <c r="Q34" s="3">
        <v>1061927.2</v>
      </c>
      <c r="R34" s="3">
        <v>1086526.8</v>
      </c>
    </row>
    <row r="35" spans="1:18" ht="60" x14ac:dyDescent="0.25">
      <c r="A35" s="18"/>
      <c r="B35" s="19"/>
      <c r="C35" s="2" t="s">
        <v>12</v>
      </c>
      <c r="D35" s="3">
        <v>84.8</v>
      </c>
      <c r="E35" s="14">
        <f>E34/109.1%/D34*100</f>
        <v>96.862462816819018</v>
      </c>
      <c r="F35" s="14">
        <f>F34/110.1%/E34*100</f>
        <v>120.06312793375528</v>
      </c>
      <c r="G35" s="14">
        <f>G34/105.8%/F34*100</f>
        <v>98.865782400684168</v>
      </c>
      <c r="H35" s="14">
        <f>H34/105.8%/F34*100</f>
        <v>99.243838846281122</v>
      </c>
      <c r="I35" s="14">
        <f t="shared" ref="I35:R35" si="1">I34/104.1%/G34*100</f>
        <v>100.48034885336878</v>
      </c>
      <c r="J35" s="14">
        <f t="shared" si="1"/>
        <v>100.86457588172281</v>
      </c>
      <c r="K35" s="14">
        <f t="shared" si="1"/>
        <v>100.48028725513045</v>
      </c>
      <c r="L35" s="14">
        <f t="shared" si="1"/>
        <v>100.86455170214985</v>
      </c>
      <c r="M35" s="14">
        <f t="shared" si="1"/>
        <v>100.48028027291782</v>
      </c>
      <c r="N35" s="14">
        <f t="shared" si="1"/>
        <v>100.8645497319628</v>
      </c>
      <c r="O35" s="14">
        <f t="shared" si="1"/>
        <v>100.48030937619936</v>
      </c>
      <c r="P35" s="14">
        <f t="shared" si="1"/>
        <v>100.86455428885802</v>
      </c>
      <c r="Q35" s="14">
        <f t="shared" si="1"/>
        <v>100.48031419050147</v>
      </c>
      <c r="R35" s="14">
        <f t="shared" si="1"/>
        <v>100.8645560990838</v>
      </c>
    </row>
    <row r="36" spans="1:18" ht="18.75" customHeight="1" x14ac:dyDescent="0.25">
      <c r="A36" s="18" t="s">
        <v>27</v>
      </c>
      <c r="B36" s="19" t="s">
        <v>28</v>
      </c>
      <c r="C36" s="2" t="s">
        <v>11</v>
      </c>
      <c r="D36" s="3">
        <v>2760</v>
      </c>
      <c r="E36" s="3">
        <v>1667</v>
      </c>
      <c r="F36" s="3">
        <v>1750.4</v>
      </c>
      <c r="G36" s="3">
        <v>1832.7</v>
      </c>
      <c r="H36" s="3">
        <v>1837.9</v>
      </c>
      <c r="I36" s="3">
        <v>1918.8</v>
      </c>
      <c r="J36" s="3">
        <v>1929.8</v>
      </c>
      <c r="K36" s="3">
        <v>2009</v>
      </c>
      <c r="L36" s="3">
        <v>2026.2</v>
      </c>
      <c r="M36" s="3">
        <v>2103.4</v>
      </c>
      <c r="N36" s="3">
        <v>2127.6</v>
      </c>
      <c r="O36" s="3">
        <v>2202.3000000000002</v>
      </c>
      <c r="P36" s="3">
        <v>2233.9</v>
      </c>
      <c r="Q36" s="3">
        <v>2305.8000000000002</v>
      </c>
      <c r="R36" s="3">
        <v>2345.6</v>
      </c>
    </row>
    <row r="37" spans="1:18" ht="60" x14ac:dyDescent="0.25">
      <c r="A37" s="18"/>
      <c r="B37" s="19"/>
      <c r="C37" s="2" t="s">
        <v>12</v>
      </c>
      <c r="D37" s="13">
        <v>68.599999999999994</v>
      </c>
      <c r="E37" s="14">
        <f>E36/111.2%/D36*100</f>
        <v>54.315243457407981</v>
      </c>
      <c r="F37" s="14">
        <f>F36/112.3%/E36*100</f>
        <v>93.502225645698999</v>
      </c>
      <c r="G37" s="14">
        <f>G36/107.9%/F36*100</f>
        <v>97.035942956187</v>
      </c>
      <c r="H37" s="14">
        <f>H36/107.9%/F36*100</f>
        <v>97.311267288250164</v>
      </c>
      <c r="I37" s="14">
        <f t="shared" ref="I37:R37" si="2">I36/106.2%/G36*100</f>
        <v>98.58567474310847</v>
      </c>
      <c r="J37" s="15">
        <f t="shared" si="2"/>
        <v>98.870312664427345</v>
      </c>
      <c r="K37" s="14">
        <f t="shared" si="2"/>
        <v>98.588375424533609</v>
      </c>
      <c r="L37" s="14">
        <f t="shared" si="2"/>
        <v>98.865665069943717</v>
      </c>
      <c r="M37" s="14">
        <f t="shared" si="2"/>
        <v>98.586492609996995</v>
      </c>
      <c r="N37" s="14">
        <f t="shared" si="2"/>
        <v>98.874238994594535</v>
      </c>
      <c r="O37" s="14">
        <f t="shared" si="2"/>
        <v>98.589370236727305</v>
      </c>
      <c r="P37" s="14">
        <f t="shared" si="2"/>
        <v>98.866515908396465</v>
      </c>
      <c r="Q37" s="14">
        <f t="shared" si="2"/>
        <v>98.587224296325019</v>
      </c>
      <c r="R37" s="14">
        <f t="shared" si="2"/>
        <v>98.870267254054511</v>
      </c>
    </row>
    <row r="38" spans="1:18" s="9" customFormat="1" ht="18.75" customHeight="1" x14ac:dyDescent="0.25">
      <c r="A38" s="1">
        <v>9</v>
      </c>
      <c r="B38" s="27" t="s">
        <v>29</v>
      </c>
      <c r="C38" s="27"/>
      <c r="D38" s="27"/>
      <c r="E38" s="27"/>
      <c r="F38" s="27"/>
      <c r="G38" s="27"/>
      <c r="H38" s="27"/>
      <c r="I38" s="27"/>
      <c r="J38" s="27"/>
      <c r="K38" s="27"/>
      <c r="L38" s="27"/>
      <c r="M38" s="27"/>
      <c r="N38" s="27"/>
      <c r="O38" s="27"/>
      <c r="P38" s="27"/>
      <c r="Q38" s="27"/>
      <c r="R38" s="27"/>
    </row>
    <row r="39" spans="1:18" ht="36" customHeight="1" x14ac:dyDescent="0.25">
      <c r="A39" s="18" t="s">
        <v>30</v>
      </c>
      <c r="B39" s="19" t="s">
        <v>31</v>
      </c>
      <c r="C39" s="2" t="s">
        <v>11</v>
      </c>
      <c r="D39" s="3">
        <v>927251.2</v>
      </c>
      <c r="E39" s="3">
        <v>1117545.8999999999</v>
      </c>
      <c r="F39" s="3">
        <v>1251651.3999999999</v>
      </c>
      <c r="G39" s="3">
        <v>1364300</v>
      </c>
      <c r="H39" s="3">
        <v>1380571.5</v>
      </c>
      <c r="I39" s="3">
        <v>1443429.4</v>
      </c>
      <c r="J39" s="3">
        <v>1526912.1</v>
      </c>
      <c r="K39" s="3">
        <v>1512714</v>
      </c>
      <c r="L39" s="3">
        <v>1690291.7</v>
      </c>
      <c r="M39" s="3">
        <v>1585324.3</v>
      </c>
      <c r="N39" s="3">
        <v>1871152.9</v>
      </c>
      <c r="O39" s="3">
        <v>1661419.8</v>
      </c>
      <c r="P39" s="3">
        <v>2071366.2</v>
      </c>
      <c r="Q39" s="3">
        <v>1741168</v>
      </c>
      <c r="R39" s="3">
        <v>2293002.4</v>
      </c>
    </row>
    <row r="40" spans="1:18" ht="36" x14ac:dyDescent="0.25">
      <c r="A40" s="18"/>
      <c r="B40" s="19"/>
      <c r="C40" s="2" t="s">
        <v>32</v>
      </c>
      <c r="D40" s="3">
        <v>104.7</v>
      </c>
      <c r="E40" s="3">
        <v>120.5</v>
      </c>
      <c r="F40" s="3">
        <v>112</v>
      </c>
      <c r="G40" s="3">
        <v>109</v>
      </c>
      <c r="H40" s="3">
        <v>110.3</v>
      </c>
      <c r="I40" s="3">
        <v>105.8</v>
      </c>
      <c r="J40" s="3">
        <v>110.6</v>
      </c>
      <c r="K40" s="3">
        <v>104.8</v>
      </c>
      <c r="L40" s="3">
        <v>110.7</v>
      </c>
      <c r="M40" s="3">
        <v>104.8</v>
      </c>
      <c r="N40" s="3">
        <v>110.7</v>
      </c>
      <c r="O40" s="3">
        <v>104.8</v>
      </c>
      <c r="P40" s="3">
        <v>110.7</v>
      </c>
      <c r="Q40" s="3">
        <v>104.8</v>
      </c>
      <c r="R40" s="3">
        <v>110.7</v>
      </c>
    </row>
    <row r="41" spans="1:18" ht="36" customHeight="1" x14ac:dyDescent="0.25">
      <c r="A41" s="18" t="s">
        <v>33</v>
      </c>
      <c r="B41" s="19" t="s">
        <v>34</v>
      </c>
      <c r="C41" s="2" t="s">
        <v>35</v>
      </c>
      <c r="D41" s="3">
        <v>41101.800000000003</v>
      </c>
      <c r="E41" s="3">
        <v>49483.7</v>
      </c>
      <c r="F41" s="3">
        <v>55916.6</v>
      </c>
      <c r="G41" s="3">
        <v>61564.1</v>
      </c>
      <c r="H41" s="3">
        <v>61955.5</v>
      </c>
      <c r="I41" s="3">
        <v>65873.7</v>
      </c>
      <c r="J41" s="3">
        <v>68646.7</v>
      </c>
      <c r="K41" s="3">
        <v>69826.100000000006</v>
      </c>
      <c r="L41" s="3">
        <v>76060.5</v>
      </c>
      <c r="M41" s="3">
        <v>74015.600000000006</v>
      </c>
      <c r="N41" s="3">
        <v>84275</v>
      </c>
      <c r="O41" s="3">
        <v>78456.600000000006</v>
      </c>
      <c r="P41" s="3">
        <v>93376.8</v>
      </c>
      <c r="Q41" s="3">
        <v>83164</v>
      </c>
      <c r="R41" s="3">
        <v>103461.4</v>
      </c>
    </row>
    <row r="42" spans="1:18" ht="36" x14ac:dyDescent="0.25">
      <c r="A42" s="18"/>
      <c r="B42" s="19"/>
      <c r="C42" s="2" t="s">
        <v>32</v>
      </c>
      <c r="D42" s="3">
        <v>112.1</v>
      </c>
      <c r="E42" s="3">
        <v>120.4</v>
      </c>
      <c r="F42" s="3">
        <v>113</v>
      </c>
      <c r="G42" s="3">
        <v>110.1</v>
      </c>
      <c r="H42" s="3">
        <v>110.8</v>
      </c>
      <c r="I42" s="3">
        <v>107</v>
      </c>
      <c r="J42" s="3">
        <v>110.8</v>
      </c>
      <c r="K42" s="3">
        <v>106</v>
      </c>
      <c r="L42" s="3">
        <v>110.8</v>
      </c>
      <c r="M42" s="3">
        <v>106</v>
      </c>
      <c r="N42" s="3">
        <v>110.8</v>
      </c>
      <c r="O42" s="3">
        <v>106</v>
      </c>
      <c r="P42" s="3">
        <v>110.8</v>
      </c>
      <c r="Q42" s="3">
        <v>106</v>
      </c>
      <c r="R42" s="3">
        <v>110.8</v>
      </c>
    </row>
    <row r="43" spans="1:18" ht="18.75" customHeight="1" x14ac:dyDescent="0.25">
      <c r="A43" s="1">
        <v>10</v>
      </c>
      <c r="B43" s="27" t="s">
        <v>36</v>
      </c>
      <c r="C43" s="27"/>
      <c r="D43" s="27"/>
      <c r="E43" s="27"/>
      <c r="F43" s="27"/>
      <c r="G43" s="27"/>
      <c r="H43" s="27"/>
      <c r="I43" s="27"/>
      <c r="J43" s="27"/>
      <c r="K43" s="27"/>
      <c r="L43" s="27"/>
      <c r="M43" s="27"/>
      <c r="N43" s="27"/>
      <c r="O43" s="27"/>
      <c r="P43" s="27"/>
      <c r="Q43" s="27"/>
      <c r="R43" s="27"/>
    </row>
    <row r="44" spans="1:18" x14ac:dyDescent="0.25">
      <c r="A44" s="18" t="s">
        <v>79</v>
      </c>
      <c r="B44" s="8" t="s">
        <v>78</v>
      </c>
      <c r="C44" s="5" t="s">
        <v>9</v>
      </c>
      <c r="D44" s="10">
        <v>1923</v>
      </c>
      <c r="E44" s="10">
        <v>1886</v>
      </c>
      <c r="F44" s="10">
        <v>1865</v>
      </c>
      <c r="G44" s="10">
        <v>1847</v>
      </c>
      <c r="H44" s="10">
        <v>1857</v>
      </c>
      <c r="I44" s="10">
        <v>1826</v>
      </c>
      <c r="J44" s="10">
        <v>1854</v>
      </c>
      <c r="K44" s="10">
        <v>1805</v>
      </c>
      <c r="L44" s="10">
        <v>1852</v>
      </c>
      <c r="M44" s="10">
        <v>1785</v>
      </c>
      <c r="N44" s="10">
        <v>1850</v>
      </c>
      <c r="O44" s="10">
        <v>1765</v>
      </c>
      <c r="P44" s="10">
        <v>1849</v>
      </c>
      <c r="Q44" s="10">
        <v>1745</v>
      </c>
      <c r="R44" s="10">
        <v>1847</v>
      </c>
    </row>
    <row r="45" spans="1:18" ht="36" x14ac:dyDescent="0.25">
      <c r="A45" s="18"/>
      <c r="B45" s="8" t="s">
        <v>37</v>
      </c>
      <c r="C45" s="2" t="s">
        <v>32</v>
      </c>
      <c r="D45" s="3">
        <v>95</v>
      </c>
      <c r="E45" s="3">
        <v>98.1</v>
      </c>
      <c r="F45" s="3">
        <v>98.9</v>
      </c>
      <c r="G45" s="3">
        <v>99</v>
      </c>
      <c r="H45" s="3">
        <v>99.6</v>
      </c>
      <c r="I45" s="3">
        <v>98.9</v>
      </c>
      <c r="J45" s="3">
        <v>99.8</v>
      </c>
      <c r="K45" s="3">
        <v>98.9</v>
      </c>
      <c r="L45" s="3">
        <v>99.9</v>
      </c>
      <c r="M45" s="3">
        <v>98.9</v>
      </c>
      <c r="N45" s="3">
        <v>99.9</v>
      </c>
      <c r="O45" s="3">
        <v>98.9</v>
      </c>
      <c r="P45" s="3">
        <v>99.9</v>
      </c>
      <c r="Q45" s="3">
        <v>98.9</v>
      </c>
      <c r="R45" s="3">
        <v>99.9</v>
      </c>
    </row>
    <row r="46" spans="1:18" ht="45" customHeight="1" x14ac:dyDescent="0.25">
      <c r="A46" s="2" t="s">
        <v>38</v>
      </c>
      <c r="B46" s="4" t="s">
        <v>39</v>
      </c>
      <c r="C46" s="2" t="s">
        <v>9</v>
      </c>
      <c r="D46" s="3">
        <v>94</v>
      </c>
      <c r="E46" s="3">
        <v>71</v>
      </c>
      <c r="F46" s="3">
        <v>70</v>
      </c>
      <c r="G46" s="3">
        <v>71</v>
      </c>
      <c r="H46" s="3">
        <v>69</v>
      </c>
      <c r="I46" s="3">
        <v>70</v>
      </c>
      <c r="J46" s="3">
        <v>67</v>
      </c>
      <c r="K46" s="3">
        <v>69</v>
      </c>
      <c r="L46" s="3">
        <v>65</v>
      </c>
      <c r="M46" s="3">
        <v>68</v>
      </c>
      <c r="N46" s="3">
        <v>63</v>
      </c>
      <c r="O46" s="3">
        <v>67</v>
      </c>
      <c r="P46" s="3">
        <v>61</v>
      </c>
      <c r="Q46" s="3">
        <v>66</v>
      </c>
      <c r="R46" s="3">
        <v>59</v>
      </c>
    </row>
    <row r="47" spans="1:18" ht="26.25" customHeight="1" x14ac:dyDescent="0.25">
      <c r="A47" s="2" t="s">
        <v>40</v>
      </c>
      <c r="B47" s="4" t="s">
        <v>41</v>
      </c>
      <c r="C47" s="2" t="s">
        <v>42</v>
      </c>
      <c r="D47" s="3">
        <v>1.32</v>
      </c>
      <c r="E47" s="3">
        <v>1.01</v>
      </c>
      <c r="F47" s="3">
        <v>1</v>
      </c>
      <c r="G47" s="3">
        <v>1</v>
      </c>
      <c r="H47" s="3">
        <v>1</v>
      </c>
      <c r="I47" s="3">
        <v>1</v>
      </c>
      <c r="J47" s="3">
        <v>1</v>
      </c>
      <c r="K47" s="3">
        <v>1</v>
      </c>
      <c r="L47" s="3">
        <v>1</v>
      </c>
      <c r="M47" s="3">
        <v>1</v>
      </c>
      <c r="N47" s="3">
        <v>1</v>
      </c>
      <c r="O47" s="3">
        <v>1</v>
      </c>
      <c r="P47" s="3">
        <v>1</v>
      </c>
      <c r="Q47" s="3">
        <v>1</v>
      </c>
      <c r="R47" s="3">
        <v>1</v>
      </c>
    </row>
    <row r="48" spans="1:18" ht="18.75" customHeight="1" x14ac:dyDescent="0.25">
      <c r="A48" s="1">
        <v>11</v>
      </c>
      <c r="B48" s="22" t="s">
        <v>43</v>
      </c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4"/>
    </row>
    <row r="49" spans="1:18" ht="26.25" customHeight="1" x14ac:dyDescent="0.25">
      <c r="A49" s="6" t="s">
        <v>80</v>
      </c>
      <c r="B49" s="4" t="s">
        <v>44</v>
      </c>
      <c r="C49" s="2" t="s">
        <v>11</v>
      </c>
      <c r="D49" s="3">
        <v>64600</v>
      </c>
      <c r="E49" s="3" t="s">
        <v>86</v>
      </c>
      <c r="F49" s="3" t="s">
        <v>86</v>
      </c>
      <c r="G49" s="3" t="s">
        <v>86</v>
      </c>
      <c r="H49" s="3" t="s">
        <v>86</v>
      </c>
      <c r="I49" s="3" t="s">
        <v>86</v>
      </c>
      <c r="J49" s="3" t="s">
        <v>86</v>
      </c>
      <c r="K49" s="3" t="s">
        <v>86</v>
      </c>
      <c r="L49" s="3" t="s">
        <v>86</v>
      </c>
      <c r="M49" s="3" t="s">
        <v>86</v>
      </c>
      <c r="N49" s="3" t="s">
        <v>86</v>
      </c>
      <c r="O49" s="3" t="s">
        <v>86</v>
      </c>
      <c r="P49" s="3" t="s">
        <v>86</v>
      </c>
      <c r="Q49" s="3" t="s">
        <v>86</v>
      </c>
      <c r="R49" s="3" t="s">
        <v>86</v>
      </c>
    </row>
    <row r="50" spans="1:18" ht="18.75" customHeight="1" x14ac:dyDescent="0.25">
      <c r="A50" s="1">
        <v>12</v>
      </c>
      <c r="B50" s="22" t="s">
        <v>45</v>
      </c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4"/>
    </row>
    <row r="51" spans="1:18" ht="36" x14ac:dyDescent="0.25">
      <c r="A51" s="2" t="s">
        <v>84</v>
      </c>
      <c r="B51" s="4" t="s">
        <v>46</v>
      </c>
      <c r="C51" s="2" t="s">
        <v>32</v>
      </c>
      <c r="D51" s="3">
        <v>105.8</v>
      </c>
      <c r="E51" s="3">
        <v>109.1</v>
      </c>
      <c r="F51" s="3">
        <v>110.1</v>
      </c>
      <c r="G51" s="3">
        <v>105.8</v>
      </c>
      <c r="H51" s="3">
        <v>105.8</v>
      </c>
      <c r="I51" s="3">
        <v>104.1</v>
      </c>
      <c r="J51" s="3">
        <v>104.1</v>
      </c>
      <c r="K51" s="3">
        <v>104.1</v>
      </c>
      <c r="L51" s="3">
        <v>104.1</v>
      </c>
      <c r="M51" s="3">
        <v>104.1</v>
      </c>
      <c r="N51" s="3">
        <v>104.1</v>
      </c>
      <c r="O51" s="3">
        <v>104.1</v>
      </c>
      <c r="P51" s="3">
        <v>104.1</v>
      </c>
      <c r="Q51" s="3">
        <v>104.1</v>
      </c>
      <c r="R51" s="3">
        <v>104.1</v>
      </c>
    </row>
    <row r="52" spans="1:18" ht="18.75" customHeight="1" x14ac:dyDescent="0.25">
      <c r="A52" s="1">
        <v>13</v>
      </c>
      <c r="B52" s="22" t="s">
        <v>47</v>
      </c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4"/>
    </row>
    <row r="53" spans="1:18" ht="36" x14ac:dyDescent="0.25">
      <c r="A53" s="2" t="s">
        <v>85</v>
      </c>
      <c r="B53" s="3" t="s">
        <v>48</v>
      </c>
      <c r="C53" s="2" t="s">
        <v>32</v>
      </c>
      <c r="D53" s="11">
        <v>105.8</v>
      </c>
      <c r="E53" s="11">
        <v>109.1</v>
      </c>
      <c r="F53" s="11">
        <v>110.1</v>
      </c>
      <c r="G53" s="11">
        <v>105.8</v>
      </c>
      <c r="H53" s="11">
        <v>105.8</v>
      </c>
      <c r="I53" s="11">
        <v>104.1</v>
      </c>
      <c r="J53" s="11">
        <v>104.1</v>
      </c>
      <c r="K53" s="11">
        <v>104.1</v>
      </c>
      <c r="L53" s="11">
        <v>104.1</v>
      </c>
      <c r="M53" s="11">
        <v>104.1</v>
      </c>
      <c r="N53" s="11">
        <v>104.1</v>
      </c>
      <c r="O53" s="11">
        <v>104.1</v>
      </c>
      <c r="P53" s="11">
        <v>104.1</v>
      </c>
      <c r="Q53" s="11">
        <v>104.1</v>
      </c>
      <c r="R53" s="11">
        <v>104.1</v>
      </c>
    </row>
    <row r="54" spans="1:18" ht="18.75" customHeight="1" x14ac:dyDescent="0.25">
      <c r="A54" s="1">
        <v>14</v>
      </c>
      <c r="B54" s="22" t="s">
        <v>49</v>
      </c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4"/>
    </row>
    <row r="55" spans="1:18" ht="36" x14ac:dyDescent="0.25">
      <c r="A55" s="2" t="s">
        <v>81</v>
      </c>
      <c r="B55" s="3" t="s">
        <v>48</v>
      </c>
      <c r="C55" s="2" t="s">
        <v>32</v>
      </c>
      <c r="D55" s="11">
        <v>105.8</v>
      </c>
      <c r="E55" s="11">
        <v>109.1</v>
      </c>
      <c r="F55" s="11">
        <v>110.1</v>
      </c>
      <c r="G55" s="11">
        <v>105.8</v>
      </c>
      <c r="H55" s="11">
        <v>105.8</v>
      </c>
      <c r="I55" s="11">
        <v>104.1</v>
      </c>
      <c r="J55" s="11">
        <v>104.1</v>
      </c>
      <c r="K55" s="11">
        <v>104.1</v>
      </c>
      <c r="L55" s="11">
        <v>104.1</v>
      </c>
      <c r="M55" s="11">
        <v>104.1</v>
      </c>
      <c r="N55" s="11">
        <v>104.1</v>
      </c>
      <c r="O55" s="11">
        <v>104.1</v>
      </c>
      <c r="P55" s="11">
        <v>104.1</v>
      </c>
      <c r="Q55" s="11">
        <v>104.1</v>
      </c>
      <c r="R55" s="11">
        <v>104.1</v>
      </c>
    </row>
    <row r="56" spans="1:18" ht="26.25" customHeight="1" x14ac:dyDescent="0.25">
      <c r="A56" s="2" t="s">
        <v>82</v>
      </c>
      <c r="B56" s="3" t="s">
        <v>50</v>
      </c>
      <c r="C56" s="2" t="s">
        <v>42</v>
      </c>
      <c r="D56" s="3">
        <v>114</v>
      </c>
      <c r="E56" s="3">
        <v>106.2</v>
      </c>
      <c r="F56" s="3">
        <v>112.9</v>
      </c>
      <c r="G56" s="3">
        <v>112.2</v>
      </c>
      <c r="H56" s="3">
        <v>112.2</v>
      </c>
      <c r="I56" s="3">
        <v>109.2</v>
      </c>
      <c r="J56" s="3">
        <v>109.2</v>
      </c>
      <c r="K56" s="3">
        <v>104.8</v>
      </c>
      <c r="L56" s="3">
        <v>104.8</v>
      </c>
      <c r="M56" s="3">
        <v>104.8</v>
      </c>
      <c r="N56" s="3">
        <v>104.8</v>
      </c>
      <c r="O56" s="3">
        <v>104.8</v>
      </c>
      <c r="P56" s="3">
        <v>104.8</v>
      </c>
      <c r="Q56" s="3">
        <v>104.8</v>
      </c>
      <c r="R56" s="3">
        <v>104.8</v>
      </c>
    </row>
    <row r="57" spans="1:18" ht="26.25" customHeight="1" x14ac:dyDescent="0.25">
      <c r="A57" s="2" t="s">
        <v>83</v>
      </c>
      <c r="B57" s="3" t="s">
        <v>51</v>
      </c>
      <c r="C57" s="2" t="s">
        <v>42</v>
      </c>
      <c r="D57" s="3">
        <v>114</v>
      </c>
      <c r="E57" s="3">
        <v>105.7</v>
      </c>
      <c r="F57" s="3">
        <v>112.9</v>
      </c>
      <c r="G57" s="3">
        <v>112.2</v>
      </c>
      <c r="H57" s="3">
        <v>112.2</v>
      </c>
      <c r="I57" s="3">
        <v>109.2</v>
      </c>
      <c r="J57" s="3">
        <v>109.2</v>
      </c>
      <c r="K57" s="3">
        <v>104.8</v>
      </c>
      <c r="L57" s="3">
        <v>104.8</v>
      </c>
      <c r="M57" s="3">
        <v>104.8</v>
      </c>
      <c r="N57" s="3">
        <v>104.8</v>
      </c>
      <c r="O57" s="3">
        <v>104.8</v>
      </c>
      <c r="P57" s="3">
        <v>104.8</v>
      </c>
      <c r="Q57" s="3">
        <v>104.8</v>
      </c>
      <c r="R57" s="3">
        <v>104.8</v>
      </c>
    </row>
  </sheetData>
  <mergeCells count="52">
    <mergeCell ref="B52:R52"/>
    <mergeCell ref="B54:R54"/>
    <mergeCell ref="A11:A13"/>
    <mergeCell ref="B11:B13"/>
    <mergeCell ref="B19:R19"/>
    <mergeCell ref="B22:R22"/>
    <mergeCell ref="B27:R27"/>
    <mergeCell ref="M31:M32"/>
    <mergeCell ref="N31:N32"/>
    <mergeCell ref="O31:O32"/>
    <mergeCell ref="P31:P32"/>
    <mergeCell ref="Q31:Q32"/>
    <mergeCell ref="R31:R32"/>
    <mergeCell ref="M11:N11"/>
    <mergeCell ref="O11:P11"/>
    <mergeCell ref="Q11:R11"/>
    <mergeCell ref="B43:R43"/>
    <mergeCell ref="B48:R48"/>
    <mergeCell ref="B50:R50"/>
    <mergeCell ref="A41:A42"/>
    <mergeCell ref="B41:B42"/>
    <mergeCell ref="A44:A45"/>
    <mergeCell ref="A34:A35"/>
    <mergeCell ref="B34:B35"/>
    <mergeCell ref="A36:A37"/>
    <mergeCell ref="B36:B37"/>
    <mergeCell ref="A39:A40"/>
    <mergeCell ref="B39:B40"/>
    <mergeCell ref="B38:R38"/>
    <mergeCell ref="B33:R33"/>
    <mergeCell ref="A31:A32"/>
    <mergeCell ref="C31:C32"/>
    <mergeCell ref="D31:D32"/>
    <mergeCell ref="E31:E32"/>
    <mergeCell ref="F31:F32"/>
    <mergeCell ref="G31:G32"/>
    <mergeCell ref="H31:H32"/>
    <mergeCell ref="I31:I32"/>
    <mergeCell ref="J31:J32"/>
    <mergeCell ref="K31:K32"/>
    <mergeCell ref="L31:L32"/>
    <mergeCell ref="A17:A18"/>
    <mergeCell ref="B17:B18"/>
    <mergeCell ref="I11:J11"/>
    <mergeCell ref="K11:L11"/>
    <mergeCell ref="D13:E13"/>
    <mergeCell ref="C11:C13"/>
    <mergeCell ref="D11:D12"/>
    <mergeCell ref="E11:E12"/>
    <mergeCell ref="F11:F12"/>
    <mergeCell ref="G11:H11"/>
    <mergeCell ref="G13:R13"/>
  </mergeCells>
  <pageMargins left="0.70866141732283472" right="0.70866141732283472" top="0.74803149606299213" bottom="0.74803149606299213" header="0.31496062992125984" footer="0.31496062992125984"/>
  <pageSetup paperSize="9" scale="63" fitToHeight="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Валентина Николаевна</dc:creator>
  <cp:lastModifiedBy>Валентина Николаевна</cp:lastModifiedBy>
  <cp:lastPrinted>2025-10-27T06:10:35Z</cp:lastPrinted>
  <dcterms:created xsi:type="dcterms:W3CDTF">2025-10-09T05:31:23Z</dcterms:created>
  <dcterms:modified xsi:type="dcterms:W3CDTF">2025-10-27T06:10:42Z</dcterms:modified>
</cp:coreProperties>
</file>